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DISTRIBUCIÓN\"/>
    </mc:Choice>
  </mc:AlternateContent>
  <xr:revisionPtr revIDLastSave="0" documentId="13_ncr:1_{47677851-2BC7-41CC-BF6C-DC8519FD9E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alanced score card" sheetId="1" r:id="rId1"/>
    <sheet name="Dashboard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LFr0pAmR+/rXYlbD1BupsqY8d1z+cRNHb77YoFt9CX0="/>
    </ext>
  </extLst>
</workbook>
</file>

<file path=xl/calcChain.xml><?xml version="1.0" encoding="utf-8"?>
<calcChain xmlns="http://schemas.openxmlformats.org/spreadsheetml/2006/main">
  <c r="C12" i="2" l="1" a="1"/>
  <c r="C12" i="2" s="1"/>
  <c r="XFC2" i="2" s="1"/>
  <c r="XFC3" i="2" s="1"/>
  <c r="J11" i="2" a="1"/>
  <c r="J11" i="2" s="1"/>
  <c r="XEZ2" i="2" s="1"/>
  <c r="XEZ3" i="2" s="1"/>
  <c r="C11" i="2" a="1"/>
  <c r="C11" i="2" s="1"/>
  <c r="J10" i="2" a="1"/>
  <c r="J10" i="2" s="1"/>
  <c r="C10" i="2" a="1"/>
  <c r="C10" i="2" s="1"/>
  <c r="C17" i="2" s="1"/>
  <c r="J9" i="2" a="1"/>
  <c r="J9" i="2" s="1"/>
  <c r="J17" i="2" s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</calcChain>
</file>

<file path=xl/sharedStrings.xml><?xml version="1.0" encoding="utf-8"?>
<sst xmlns="http://schemas.openxmlformats.org/spreadsheetml/2006/main" count="95" uniqueCount="58">
  <si>
    <t>Valores netos (Revisados)</t>
  </si>
  <si>
    <t>Area</t>
  </si>
  <si>
    <t>KPI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</si>
  <si>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</si>
  <si>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</si>
  <si>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</si>
  <si>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</si>
  <si>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</si>
  <si>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</si>
  <si>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</si>
  <si>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</si>
  <si>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</si>
  <si>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</si>
  <si>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</si>
  <si>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</si>
  <si>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Promedio anual</t>
  </si>
  <si>
    <t>Distribucion</t>
  </si>
  <si>
    <t>On time</t>
  </si>
  <si>
    <t>OTIF</t>
  </si>
  <si>
    <t>Fill rate</t>
  </si>
  <si>
    <t>IRA1</t>
  </si>
  <si>
    <t>IRA2</t>
  </si>
  <si>
    <t>ILA</t>
  </si>
  <si>
    <t>OCUPACIÓN</t>
  </si>
  <si>
    <t>Facturacion</t>
  </si>
  <si>
    <t>POD</t>
  </si>
  <si>
    <t>Costo Transporte</t>
  </si>
  <si>
    <t>Abastecimiento</t>
  </si>
  <si>
    <t>Piezas recibidas</t>
  </si>
  <si>
    <t>OC recibidas</t>
  </si>
  <si>
    <t>Recibos perfectos</t>
  </si>
  <si>
    <t>Surtido</t>
  </si>
  <si>
    <t>Piezas surtidas</t>
  </si>
  <si>
    <t>OV surtidas</t>
  </si>
  <si>
    <t>Surtidos perfectos</t>
  </si>
  <si>
    <t>RH</t>
  </si>
  <si>
    <t># trabajadores</t>
  </si>
  <si>
    <t>Asistencias perfectas</t>
  </si>
  <si>
    <t>Grafico circula</t>
  </si>
  <si>
    <t>Grafico circular</t>
  </si>
  <si>
    <t>DASHBOARD (TABLERO DE MANDO) ANUAL</t>
  </si>
  <si>
    <t>DESOCUPACIÓN</t>
  </si>
  <si>
    <t>KPÍS CONTRACTUALES</t>
  </si>
  <si>
    <t>Negado</t>
  </si>
  <si>
    <t>Ocupación</t>
  </si>
  <si>
    <t>INVENTARIOS</t>
  </si>
  <si>
    <t>DISTRIBUCIÓN</t>
  </si>
  <si>
    <t>MES</t>
  </si>
  <si>
    <t>OTIF CONTRATO</t>
  </si>
  <si>
    <t>IRA CONTRATO</t>
  </si>
  <si>
    <t>KPI´S</t>
  </si>
  <si>
    <t>KPÍS</t>
  </si>
  <si>
    <t>CONTRACTUAL</t>
  </si>
  <si>
    <t>CUMPLE</t>
  </si>
  <si>
    <t>Cumple</t>
  </si>
  <si>
    <t>KPI´S MANAGEMENT</t>
  </si>
  <si>
    <t>CUADRO DE MANDO INTEGRAL</t>
  </si>
  <si>
    <t>Inventario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</si>
</sst>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_-* #,##0_-;\-* #,##0_-;_-* &quot;-&quot;??_-;_-@"/>
  </numFmts>
  <fonts count="7" x14ac:knownFonts="1">
    <font>
      <sz val="11"/>
      <color theme="1"/>
      <name val="Calibri"/>
      <scheme val="minor"/>
    </font>
    <font>
      <sz val="18"/>
      <color theme="1"/>
      <name val="Libre Franklin"/>
    </font>
    <font>
      <sz val="11"/>
      <name val="Calibri"/>
    </font>
    <font>
      <sz val="9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b/>
      <sz val="11"/>
      <color theme="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374649"/>
        <bgColor rgb="FF374649"/>
      </patternFill>
    </fill>
    <fill>
      <patternFill patternType="solid">
        <fgColor rgb="FFFFFF00"/>
        <bgColor rgb="FFFFFF00"/>
      </patternFill>
    </fill>
    <fill>
      <patternFill patternType="solid">
        <fgColor rgb="FF00CD8D"/>
        <bgColor rgb="FF00CD8D"/>
      </patternFill>
    </fill>
    <fill>
      <patternFill patternType="solid">
        <fgColor rgb="FF01B8AA"/>
        <bgColor rgb="FF01B8AA"/>
      </patternFill>
    </fill>
    <fill>
      <patternFill patternType="solid">
        <fgColor rgb="FFF2C80F"/>
        <bgColor rgb="FFF2C80F"/>
      </patternFill>
    </fill>
    <fill>
      <patternFill patternType="solid">
        <fgColor rgb="FFFD625E"/>
        <bgColor rgb="FFFD625E"/>
      </patternFill>
    </fill>
    <fill>
      <patternFill patternType="solid">
        <fgColor rgb="FFA6698F"/>
        <bgColor rgb="FFA6698F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164" fontId="5" fillId="0" borderId="3" xfId="0" applyNumberFormat="1" applyFont="1" applyBorder="1"/>
    <xf numFmtId="164" fontId="5" fillId="0" borderId="11" xfId="0" applyNumberFormat="1" applyFont="1" applyBorder="1"/>
    <xf numFmtId="164" fontId="5" fillId="0" borderId="1" xfId="0" applyNumberFormat="1" applyFont="1" applyBorder="1"/>
    <xf numFmtId="164" fontId="5" fillId="0" borderId="15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2" xfId="0" applyNumberFormat="1" applyFont="1" applyBorder="1"/>
    <xf numFmtId="0" fontId="4" fillId="5" borderId="13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5" fillId="0" borderId="3" xfId="0" applyFont="1" applyBorder="1"/>
    <xf numFmtId="0" fontId="5" fillId="0" borderId="11" xfId="0" applyFont="1" applyBorder="1"/>
    <xf numFmtId="0" fontId="5" fillId="0" borderId="1" xfId="0" applyFont="1" applyBorder="1"/>
    <xf numFmtId="9" fontId="5" fillId="0" borderId="3" xfId="0" applyNumberFormat="1" applyFont="1" applyBorder="1"/>
    <xf numFmtId="9" fontId="5" fillId="0" borderId="11" xfId="0" applyNumberFormat="1" applyFont="1" applyBorder="1"/>
    <xf numFmtId="9" fontId="5" fillId="0" borderId="1" xfId="0" applyNumberFormat="1" applyFont="1" applyBorder="1"/>
    <xf numFmtId="0" fontId="4" fillId="7" borderId="13" xfId="0" applyFont="1" applyFill="1" applyBorder="1" applyAlignment="1">
      <alignment horizontal="center" vertical="center"/>
    </xf>
    <xf numFmtId="165" fontId="5" fillId="0" borderId="3" xfId="0" applyNumberFormat="1" applyFont="1" applyBorder="1"/>
    <xf numFmtId="165" fontId="5" fillId="0" borderId="11" xfId="0" applyNumberFormat="1" applyFont="1" applyBorder="1"/>
    <xf numFmtId="165" fontId="5" fillId="0" borderId="1" xfId="0" applyNumberFormat="1" applyFont="1" applyBorder="1"/>
    <xf numFmtId="0" fontId="4" fillId="8" borderId="19" xfId="0" applyFont="1" applyFill="1" applyBorder="1" applyAlignment="1">
      <alignment horizontal="center" vertical="center"/>
    </xf>
    <xf numFmtId="0" fontId="4" fillId="8" borderId="21" xfId="0" applyFont="1" applyFill="1" applyBorder="1" applyAlignment="1">
      <alignment horizontal="center" vertical="center"/>
    </xf>
    <xf numFmtId="0" fontId="5" fillId="0" borderId="25" xfId="0" applyFont="1" applyBorder="1"/>
    <xf numFmtId="164" fontId="5" fillId="0" borderId="13" xfId="0" applyNumberFormat="1" applyFont="1" applyBorder="1"/>
    <xf numFmtId="0" fontId="5" fillId="0" borderId="28" xfId="0" applyFont="1" applyBorder="1"/>
    <xf numFmtId="164" fontId="5" fillId="0" borderId="29" xfId="0" applyNumberFormat="1" applyFont="1" applyBorder="1"/>
    <xf numFmtId="0" fontId="5" fillId="0" borderId="0" xfId="0" applyFont="1"/>
    <xf numFmtId="0" fontId="5" fillId="0" borderId="30" xfId="0" applyFont="1" applyBorder="1"/>
    <xf numFmtId="0" fontId="5" fillId="0" borderId="13" xfId="0" applyFont="1" applyBorder="1"/>
    <xf numFmtId="0" fontId="5" fillId="0" borderId="33" xfId="0" applyFont="1" applyBorder="1"/>
    <xf numFmtId="0" fontId="4" fillId="5" borderId="25" xfId="0" applyFont="1" applyFill="1" applyBorder="1"/>
    <xf numFmtId="0" fontId="4" fillId="7" borderId="25" xfId="0" applyFont="1" applyFill="1" applyBorder="1"/>
    <xf numFmtId="0" fontId="5" fillId="8" borderId="25" xfId="0" applyFont="1" applyFill="1" applyBorder="1"/>
    <xf numFmtId="0" fontId="5" fillId="4" borderId="25" xfId="0" applyFont="1" applyFill="1" applyBorder="1"/>
    <xf numFmtId="0" fontId="4" fillId="0" borderId="25" xfId="0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0" fontId="4" fillId="0" borderId="25" xfId="0" applyFont="1" applyBorder="1"/>
    <xf numFmtId="0" fontId="4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4" fillId="0" borderId="28" xfId="0" applyFont="1" applyBorder="1"/>
    <xf numFmtId="0" fontId="5" fillId="0" borderId="0" xfId="0" applyFont="1" applyAlignment="1">
      <alignment horizontal="center"/>
    </xf>
    <xf numFmtId="0" fontId="5" fillId="0" borderId="34" xfId="0" applyFont="1" applyBorder="1"/>
    <xf numFmtId="0" fontId="5" fillId="0" borderId="4" xfId="0" applyFont="1" applyBorder="1"/>
    <xf numFmtId="0" fontId="5" fillId="0" borderId="35" xfId="0" applyFont="1" applyBorder="1"/>
    <xf numFmtId="0" fontId="4" fillId="7" borderId="12" xfId="0" applyFont="1" applyFill="1" applyBorder="1" applyAlignment="1">
      <alignment horizontal="center" vertical="center"/>
    </xf>
    <xf numFmtId="0" fontId="2" fillId="0" borderId="14" xfId="0" applyFont="1" applyBorder="1"/>
    <xf numFmtId="0" fontId="2" fillId="0" borderId="18" xfId="0" applyFont="1" applyBorder="1"/>
    <xf numFmtId="0" fontId="4" fillId="8" borderId="12" xfId="0" applyFont="1" applyFill="1" applyBorder="1" applyAlignment="1">
      <alignment horizontal="center" vertical="center"/>
    </xf>
    <xf numFmtId="0" fontId="2" fillId="0" borderId="20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0" borderId="0" xfId="0" applyFont="1" applyAlignment="1">
      <alignment horizontal="center"/>
    </xf>
    <xf numFmtId="0" fontId="0" fillId="0" borderId="0" xfId="0"/>
    <xf numFmtId="0" fontId="5" fillId="0" borderId="4" xfId="0" applyFont="1" applyBorder="1" applyAlignment="1">
      <alignment horizontal="center"/>
    </xf>
    <xf numFmtId="0" fontId="2" fillId="0" borderId="5" xfId="0" applyFont="1" applyBorder="1"/>
    <xf numFmtId="0" fontId="4" fillId="0" borderId="1" xfId="0" applyFont="1" applyBorder="1" applyAlignment="1">
      <alignment horizontal="center"/>
    </xf>
    <xf numFmtId="0" fontId="4" fillId="4" borderId="12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/>
    </xf>
    <xf numFmtId="0" fontId="2" fillId="0" borderId="23" xfId="0" applyFont="1" applyBorder="1"/>
    <xf numFmtId="0" fontId="6" fillId="2" borderId="36" xfId="0" applyFont="1" applyFill="1" applyBorder="1" applyAlignment="1">
      <alignment horizontal="center"/>
    </xf>
    <xf numFmtId="0" fontId="2" fillId="0" borderId="37" xfId="0" applyFont="1" applyBorder="1"/>
    <xf numFmtId="0" fontId="2" fillId="0" borderId="38" xfId="0" applyFont="1" applyBorder="1"/>
    <xf numFmtId="0" fontId="4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0" borderId="24" xfId="0" applyFont="1" applyBorder="1"/>
    <xf numFmtId="0" fontId="6" fillId="2" borderId="26" xfId="0" applyFont="1" applyFill="1" applyBorder="1" applyAlignment="1">
      <alignment horizontal="center"/>
    </xf>
    <xf numFmtId="0" fontId="2" fillId="0" borderId="27" xfId="0" applyFont="1" applyBorder="1"/>
    <xf numFmtId="0" fontId="6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7" borderId="31" xfId="0" applyFont="1" applyFill="1" applyBorder="1" applyAlignment="1">
      <alignment horizontal="center"/>
    </xf>
    <xf numFmtId="0" fontId="2" fillId="0" borderId="32" xfId="0" applyFont="1" applyBorder="1"/>
  </cellXfs>
  <cellStyles count="1">
    <cellStyle name="Normal" xfId="0" builtinId="0"/>
  </cellStyles>
  <dxfs count="5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>
        <c:manualLayout>
          <c:xMode val="edge"/>
          <c:yMode val="edge"/>
          <c:x val="9.7386222315174298E-2"/>
          <c:y val="1.1517310336207989E-3"/>
          <c:w val="0.75334783330000088"/>
          <c:h val="0.82383514560679916"/>
        </c:manualLayout>
      </c:layout>
      <c:barChart>
        <c:barDir val="col"/>
        <c:grouping val="clustered"/>
        <c:varyColors val="1"/>
        <c:ser>
          <c:idx val="0"/>
          <c:order val="0"/>
          <c:tx>
            <c:v>IRA2</c:v>
          </c:tx>
          <c:spPr>
            <a:solidFill>
              <a:srgbClr val="FD625E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/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Dashboard!$B$11</c:f>
              <c:strCache>
                <c:ptCount val="1"/>
                <c:pt idx="0">
                  <c:v>ILA</c:v>
                </c:pt>
              </c:strCache>
            </c:strRef>
          </c:cat>
          <c:val>
            <c:numRef>
              <c:f>Dashboard!$C$10</c:f>
              <c:numCache>
                <c:formatCode>0.0%</c:formatCode>
                <c:ptCount val="1"/>
                <c:pt idx="0">
                  <c:v>0.99499681403817486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A1A-4CEE-B40A-B9F9F38D44F7}"/>
            </c:ext>
          </c:extLst>
        </c:ser>
        <c:ser>
          <c:idx val="1"/>
          <c:order val="1"/>
          <c:tx>
            <c:v>ILA</c:v>
          </c:tx>
          <c:spPr>
            <a:solidFill>
              <a:srgbClr val="00CD8D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/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Dashboard!$B$11</c:f>
              <c:strCache>
                <c:ptCount val="1"/>
                <c:pt idx="0">
                  <c:v>ILA</c:v>
                </c:pt>
              </c:strCache>
            </c:strRef>
          </c:cat>
          <c:val>
            <c:numRef>
              <c:f>Dashboard!$C$11</c:f>
              <c:numCache>
                <c:formatCode>0.0%</c:formatCode>
                <c:ptCount val="1"/>
                <c:pt idx="0">
                  <c:v>0.97690101294526355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7A1A-4CEE-B40A-B9F9F38D44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5750953"/>
        <c:axId val="369771462"/>
      </c:barChart>
      <c:catAx>
        <c:axId val="74575095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369771462"/>
        <c:crosses val="autoZero"/>
        <c:auto val="1"/>
        <c:lblAlgn val="ctr"/>
        <c:lblOffset val="100"/>
        <c:noMultiLvlLbl val="1"/>
      </c:catAx>
      <c:valAx>
        <c:axId val="36977146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0.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sz="900" b="1" i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745750953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374649"/>
              </a:solidFill>
            </c:spPr>
            <c:extLst>
              <c:ext xmlns:c16="http://schemas.microsoft.com/office/drawing/2014/chart" uri="{C3380CC4-5D6E-409C-BE32-E72D297353CC}">
                <c16:uniqueId val="{00000001-120D-4160-81A3-9CCAA553DB99}"/>
              </c:ext>
            </c:extLst>
          </c:dPt>
          <c:dPt>
            <c:idx val="1"/>
            <c:bubble3D val="0"/>
            <c:spPr>
              <a:solidFill>
                <a:srgbClr val="FD625E"/>
              </a:solidFill>
            </c:spPr>
            <c:extLst>
              <c:ext xmlns:c16="http://schemas.microsoft.com/office/drawing/2014/chart" uri="{C3380CC4-5D6E-409C-BE32-E72D297353CC}">
                <c16:uniqueId val="{00000003-120D-4160-81A3-9CCAA553DB99}"/>
              </c:ext>
            </c:extLst>
          </c:dPt>
          <c:cat>
            <c:strRef>
              <c:f>Dashboard!$XFB$2:$XFB$3</c:f>
              <c:strCache>
                <c:ptCount val="2"/>
                <c:pt idx="0">
                  <c:v>DESOCUPACIÓN</c:v>
                </c:pt>
                <c:pt idx="1">
                  <c:v>Ocupación</c:v>
                </c:pt>
              </c:strCache>
            </c:strRef>
          </c:cat>
          <c:val>
            <c:numRef>
              <c:f>Dashboard!$XFC$2:$XFC$3</c:f>
              <c:numCache>
                <c:formatCode>0.0%</c:formatCode>
                <c:ptCount val="2"/>
                <c:pt idx="0">
                  <c:v>0.16640407928355838</c:v>
                </c:pt>
                <c:pt idx="1">
                  <c:v>0.83359592071644162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20D-4160-81A3-9CCAA553DB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sz="700" b="1" i="0">
              <a:solidFill>
                <a:srgbClr val="1A1A1A"/>
              </a:solidFill>
              <a:latin typeface="+mn-lt"/>
            </a:defRPr>
          </a:pPr>
          <a:endParaRPr lang="es-P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v>OTIF</c:v>
          </c:tx>
          <c:spPr>
            <a:solidFill>
              <a:srgbClr val="01B8AA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/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Dashboard!$I$10</c:f>
              <c:strCache>
                <c:ptCount val="1"/>
                <c:pt idx="0">
                  <c:v>On time</c:v>
                </c:pt>
              </c:strCache>
            </c:strRef>
          </c:cat>
          <c:val>
            <c:numRef>
              <c:f>Dashboard!$J$9</c:f>
              <c:numCache>
                <c:formatCode>0.0%</c:formatCode>
                <c:ptCount val="1"/>
                <c:pt idx="0">
                  <c:v>0.98121783633934956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F7D-4EAF-939A-D3C1C1F27AC9}"/>
            </c:ext>
          </c:extLst>
        </c:ser>
        <c:ser>
          <c:idx val="1"/>
          <c:order val="1"/>
          <c:tx>
            <c:v>On time</c:v>
          </c:tx>
          <c:spPr>
            <a:solidFill>
              <a:srgbClr val="A6698F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/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Dashboard!$I$10</c:f>
              <c:strCache>
                <c:ptCount val="1"/>
                <c:pt idx="0">
                  <c:v>On time</c:v>
                </c:pt>
              </c:strCache>
            </c:strRef>
          </c:cat>
          <c:val>
            <c:numRef>
              <c:f>Dashboard!$J$10</c:f>
              <c:numCache>
                <c:formatCode>0.0%</c:formatCode>
                <c:ptCount val="1"/>
                <c:pt idx="0">
                  <c:v>0.98549116370625156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0F7D-4EAF-939A-D3C1C1F27A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6927014"/>
        <c:axId val="951514677"/>
      </c:barChart>
      <c:catAx>
        <c:axId val="31692701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951514677"/>
        <c:crosses val="autoZero"/>
        <c:auto val="1"/>
        <c:lblAlgn val="ctr"/>
        <c:lblOffset val="100"/>
        <c:noMultiLvlLbl val="1"/>
      </c:catAx>
      <c:valAx>
        <c:axId val="95151467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0.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sz="800" b="1" i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316927014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CD8D"/>
              </a:solidFill>
            </c:spPr>
            <c:extLst>
              <c:ext xmlns:c16="http://schemas.microsoft.com/office/drawing/2014/chart" uri="{C3380CC4-5D6E-409C-BE32-E72D297353CC}">
                <c16:uniqueId val="{00000001-80F0-4C39-A06E-E0DC95A13117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</c:spPr>
            <c:extLst>
              <c:ext xmlns:c16="http://schemas.microsoft.com/office/drawing/2014/chart" uri="{C3380CC4-5D6E-409C-BE32-E72D297353CC}">
                <c16:uniqueId val="{00000003-80F0-4C39-A06E-E0DC95A13117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Dashboard!$XEY$2:$XEY$3</c:f>
              <c:strCache>
                <c:ptCount val="2"/>
                <c:pt idx="0">
                  <c:v>Fill rate</c:v>
                </c:pt>
                <c:pt idx="1">
                  <c:v>Negado</c:v>
                </c:pt>
              </c:strCache>
            </c:strRef>
          </c:cat>
          <c:val>
            <c:numRef>
              <c:f>Dashboard!$XEZ$2:$XEZ$3</c:f>
              <c:numCache>
                <c:formatCode>0.0%</c:formatCode>
                <c:ptCount val="2"/>
                <c:pt idx="0">
                  <c:v>0.97390902529880363</c:v>
                </c:pt>
                <c:pt idx="1">
                  <c:v>2.6090974701196368E-2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0F0-4C39-A06E-E0DC95A131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sz="800" b="1" i="0">
              <a:solidFill>
                <a:srgbClr val="1A1A1A"/>
              </a:solidFill>
              <a:latin typeface="+mn-lt"/>
            </a:defRPr>
          </a:pPr>
          <a:endParaRPr lang="es-P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19050</xdr:colOff>
      <xdr:row>4</xdr:row>
      <xdr:rowOff>19050</xdr:rowOff>
    </xdr:from>
    <xdr:ext cx="2305050" cy="1390650"/>
    <xdr:graphicFrame macro="">
      <xdr:nvGraphicFramePr>
        <xdr:cNvPr id="599376108" name="Chart 1">
          <a:extLst>
            <a:ext uri="{FF2B5EF4-FFF2-40B4-BE49-F238E27FC236}">
              <a16:creationId xmlns:a16="http://schemas.microsoft.com/office/drawing/2014/main" id="{00000000-0008-0000-0100-0000ECC0B9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6</xdr:col>
      <xdr:colOff>9525</xdr:colOff>
      <xdr:row>4</xdr:row>
      <xdr:rowOff>19050</xdr:rowOff>
    </xdr:from>
    <xdr:ext cx="1466850" cy="1390650"/>
    <xdr:graphicFrame macro="">
      <xdr:nvGraphicFramePr>
        <xdr:cNvPr id="1721847862" name="Chart 2">
          <a:extLst>
            <a:ext uri="{FF2B5EF4-FFF2-40B4-BE49-F238E27FC236}">
              <a16:creationId xmlns:a16="http://schemas.microsoft.com/office/drawing/2014/main" id="{00000000-0008-0000-0100-00003650A1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10</xdr:col>
      <xdr:colOff>28575</xdr:colOff>
      <xdr:row>4</xdr:row>
      <xdr:rowOff>19050</xdr:rowOff>
    </xdr:from>
    <xdr:ext cx="2105025" cy="1352550"/>
    <xdr:graphicFrame macro="">
      <xdr:nvGraphicFramePr>
        <xdr:cNvPr id="1784968745" name="Chart 3">
          <a:extLst>
            <a:ext uri="{FF2B5EF4-FFF2-40B4-BE49-F238E27FC236}">
              <a16:creationId xmlns:a16="http://schemas.microsoft.com/office/drawing/2014/main" id="{00000000-0008-0000-0100-0000297664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12</xdr:col>
      <xdr:colOff>733425</xdr:colOff>
      <xdr:row>4</xdr:row>
      <xdr:rowOff>19050</xdr:rowOff>
    </xdr:from>
    <xdr:ext cx="1428750" cy="1362075"/>
    <xdr:graphicFrame macro="">
      <xdr:nvGraphicFramePr>
        <xdr:cNvPr id="173278989" name="Chart 4">
          <a:extLst>
            <a:ext uri="{FF2B5EF4-FFF2-40B4-BE49-F238E27FC236}">
              <a16:creationId xmlns:a16="http://schemas.microsoft.com/office/drawing/2014/main" id="{00000000-0008-0000-0100-00000D0754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000"/>
  <sheetViews>
    <sheetView showGridLines="0" tabSelected="1" workbookViewId="0">
      <selection activeCell="J17" sqref="J17"/>
    </sheetView>
  </sheetViews>
  <sheetFormatPr baseColWidth="10" defaultColWidth="14.42578125" defaultRowHeight="15" customHeight="1" x14ac:dyDescent="0.25"/>
  <cols>
    <col min="1" max="1" width="4.5703125" customWidth="1"/>
    <col min="2" max="2" width="17.85546875" customWidth="1"/>
    <col min="3" max="3" width="19.7109375" customWidth="1"/>
    <col min="4" max="4" width="12.7109375" customWidth="1"/>
    <col min="5" max="10" width="11.5703125" customWidth="1"/>
    <col min="11" max="11" width="11.7109375" customWidth="1"/>
    <col min="12" max="12" width="12.85546875" customWidth="1"/>
    <col min="13" max="13" width="11.5703125" customWidth="1"/>
    <col min="14" max="14" width="12" customWidth="1"/>
    <col min="15" max="15" width="11.5703125" customWidth="1"/>
    <col min="16" max="16" width="15" customWidth="1"/>
    <col min="17" max="26" width="10.7109375" customWidth="1"/>
  </cols>
  <sheetData>
    <row r="2" spans="2:16" ht="29.25" x14ac:dyDescent="0.55000000000000004">
      <c r="B2" s="58" t="s">
        <v>56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</row>
    <row r="3" spans="2:16" ht="15" customHeight="1" x14ac:dyDescent="0.55000000000000004">
      <c r="B3" s="1"/>
      <c r="C3" s="2"/>
      <c r="D3" s="61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2:16" x14ac:dyDescent="0.25">
      <c r="B4" s="63"/>
      <c r="C4" s="64"/>
      <c r="D4" s="65" t="s">
        <v>0</v>
      </c>
      <c r="E4" s="59"/>
      <c r="F4" s="59"/>
      <c r="G4" s="59"/>
      <c r="H4" s="59"/>
      <c r="I4" s="59"/>
      <c r="J4" s="59"/>
      <c r="K4" s="59"/>
      <c r="L4" s="59"/>
      <c r="M4" s="59"/>
      <c r="N4" s="59"/>
      <c r="O4" s="60"/>
    </row>
    <row r="5" spans="2:16" x14ac:dyDescent="0.25">
      <c r="B5" s="3" t="s">
        <v>1</v>
      </c>
      <c r="C5" s="4" t="s">
        <v>2</v>
      </c>
      <c r="D5" s="5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6" t="s">
        <v>13</v>
      </c>
      <c r="O5" s="7" t="s">
        <v>14</v>
      </c>
      <c r="P5" s="8" t="s">
        <v>15</v>
      </c>
    </row>
    <row r="6" spans="2:16" x14ac:dyDescent="0.25">
      <c r="B6" s="66" t="s">
        <v>16</v>
      </c>
      <c r="C6" s="9" t="s">
        <v>17</v>
      </c>
      <c r="D6" s="10">
        <v>0.98</v>
      </c>
      <c r="E6" s="11">
        <v>0.99</v>
      </c>
      <c r="F6" s="11">
        <v>0.98</v>
      </c>
      <c r="G6" s="11">
        <v>0.98499999999999999</v>
      </c>
      <c r="H6" s="11">
        <v>0.99</v>
      </c>
      <c r="I6" s="11">
        <v>0.98199999999999998</v>
      </c>
      <c r="J6" s="11">
        <v>0.98499999999999999</v>
      </c>
      <c r="K6" s="11">
        <v>0.99199999999999999</v>
      </c>
      <c r="L6" s="11">
        <v>0.99</v>
      </c>
      <c r="M6" s="11">
        <v>0.98499999999999999</v>
      </c>
      <c r="N6" s="11">
        <v>0.98699999999999999</v>
      </c>
      <c r="O6" s="12">
        <v>0.98</v>
      </c>
      <c r="P6" s="11">
        <f t="shared" ref="P6:P22" si="0">GEOMEAN(D6:O6)</f>
        <v>0.98549116370625156</v>
      </c>
    </row>
    <row r="7" spans="2:16" x14ac:dyDescent="0.25">
      <c r="B7" s="54"/>
      <c r="C7" s="9" t="s">
        <v>18</v>
      </c>
      <c r="D7" s="13">
        <v>0.97</v>
      </c>
      <c r="E7" s="14">
        <v>0.98499999999999999</v>
      </c>
      <c r="F7" s="14">
        <v>0.97</v>
      </c>
      <c r="G7" s="14">
        <v>0.98</v>
      </c>
      <c r="H7" s="14">
        <v>0.99</v>
      </c>
      <c r="I7" s="14">
        <v>0.97499999999999998</v>
      </c>
      <c r="J7" s="14">
        <v>0.99</v>
      </c>
      <c r="K7" s="14">
        <v>0.99</v>
      </c>
      <c r="L7" s="14">
        <v>0.99</v>
      </c>
      <c r="M7" s="14">
        <v>0.98</v>
      </c>
      <c r="N7" s="14">
        <v>0.98499999999999999</v>
      </c>
      <c r="O7" s="15">
        <v>0.97</v>
      </c>
      <c r="P7" s="11">
        <f t="shared" si="0"/>
        <v>0.98121783633934956</v>
      </c>
    </row>
    <row r="8" spans="2:16" x14ac:dyDescent="0.25">
      <c r="B8" s="55"/>
      <c r="C8" s="9" t="s">
        <v>19</v>
      </c>
      <c r="D8" s="10">
        <v>0.97</v>
      </c>
      <c r="E8" s="11">
        <v>0.97499999999999998</v>
      </c>
      <c r="F8" s="11">
        <v>0.97</v>
      </c>
      <c r="G8" s="11">
        <v>0.97199999999999998</v>
      </c>
      <c r="H8" s="11">
        <v>0.98</v>
      </c>
      <c r="I8" s="11">
        <v>0.97099999999999997</v>
      </c>
      <c r="J8" s="11">
        <v>0.97199999999999998</v>
      </c>
      <c r="K8" s="11">
        <v>0.98</v>
      </c>
      <c r="L8" s="11">
        <v>0.98</v>
      </c>
      <c r="M8" s="11">
        <v>0.97199999999999998</v>
      </c>
      <c r="N8" s="11">
        <v>0.97499999999999998</v>
      </c>
      <c r="O8" s="16">
        <v>0.97</v>
      </c>
      <c r="P8" s="11">
        <f t="shared" si="0"/>
        <v>0.97390902529880363</v>
      </c>
    </row>
    <row r="9" spans="2:16" x14ac:dyDescent="0.25">
      <c r="B9" s="67" t="s">
        <v>57</v>
      </c>
      <c r="C9" s="17" t="s">
        <v>20</v>
      </c>
      <c r="D9" s="10">
        <v>0.95</v>
      </c>
      <c r="E9" s="11">
        <v>0.95499999999999996</v>
      </c>
      <c r="F9" s="11">
        <v>0.95</v>
      </c>
      <c r="G9" s="11">
        <v>0.96</v>
      </c>
      <c r="H9" s="11">
        <v>0.97</v>
      </c>
      <c r="I9" s="11">
        <v>0.98</v>
      </c>
      <c r="J9" s="11">
        <v>0.98</v>
      </c>
      <c r="K9" s="11">
        <v>0.97499999999999998</v>
      </c>
      <c r="L9" s="11">
        <v>0.98</v>
      </c>
      <c r="M9" s="11">
        <v>0.98</v>
      </c>
      <c r="N9" s="11">
        <v>0.97</v>
      </c>
      <c r="O9" s="12">
        <v>0.97</v>
      </c>
      <c r="P9" s="11">
        <f t="shared" si="0"/>
        <v>0.96826781156974961</v>
      </c>
    </row>
    <row r="10" spans="2:16" x14ac:dyDescent="0.25">
      <c r="B10" s="54"/>
      <c r="C10" s="17" t="s">
        <v>21</v>
      </c>
      <c r="D10" s="10">
        <v>0.99</v>
      </c>
      <c r="E10" s="11">
        <v>0.99199999999999999</v>
      </c>
      <c r="F10" s="11">
        <v>0.99199999999999999</v>
      </c>
      <c r="G10" s="11">
        <v>0.99299999999999999</v>
      </c>
      <c r="H10" s="11">
        <v>0.995</v>
      </c>
      <c r="I10" s="11">
        <v>0.995</v>
      </c>
      <c r="J10" s="11">
        <v>0.997</v>
      </c>
      <c r="K10" s="11">
        <v>0.997</v>
      </c>
      <c r="L10" s="11">
        <v>0.998</v>
      </c>
      <c r="M10" s="11">
        <v>0.997</v>
      </c>
      <c r="N10" s="11">
        <v>0.997</v>
      </c>
      <c r="O10" s="12">
        <v>0.997</v>
      </c>
      <c r="P10" s="11">
        <f t="shared" si="0"/>
        <v>0.99499681403817486</v>
      </c>
    </row>
    <row r="11" spans="2:16" x14ac:dyDescent="0.25">
      <c r="B11" s="54"/>
      <c r="C11" s="17" t="s">
        <v>22</v>
      </c>
      <c r="D11" s="10">
        <v>0.95</v>
      </c>
      <c r="E11" s="11">
        <v>0.96</v>
      </c>
      <c r="F11" s="11">
        <v>0.996</v>
      </c>
      <c r="G11" s="11">
        <v>0.996</v>
      </c>
      <c r="H11" s="11">
        <v>0.997</v>
      </c>
      <c r="I11" s="11">
        <v>0.98</v>
      </c>
      <c r="J11" s="11">
        <v>0.98</v>
      </c>
      <c r="K11" s="11">
        <v>0.97</v>
      </c>
      <c r="L11" s="11">
        <v>0.98</v>
      </c>
      <c r="M11" s="11">
        <v>0.97499999999999998</v>
      </c>
      <c r="N11" s="11">
        <v>0.97</v>
      </c>
      <c r="O11" s="12">
        <v>0.97</v>
      </c>
      <c r="P11" s="11">
        <f t="shared" si="0"/>
        <v>0.97690101294526355</v>
      </c>
    </row>
    <row r="12" spans="2:16" x14ac:dyDescent="0.25">
      <c r="B12" s="55"/>
      <c r="C12" s="17" t="s">
        <v>23</v>
      </c>
      <c r="D12" s="10">
        <v>0.8</v>
      </c>
      <c r="E12" s="11">
        <v>0.82</v>
      </c>
      <c r="F12" s="11">
        <v>0.85</v>
      </c>
      <c r="G12" s="11">
        <v>0.8</v>
      </c>
      <c r="H12" s="11">
        <v>0.79</v>
      </c>
      <c r="I12" s="11">
        <v>0.8</v>
      </c>
      <c r="J12" s="11">
        <v>0.85</v>
      </c>
      <c r="K12" s="11">
        <v>0.85</v>
      </c>
      <c r="L12" s="11">
        <v>0.85</v>
      </c>
      <c r="M12" s="11">
        <v>0.9</v>
      </c>
      <c r="N12" s="11">
        <v>0.85</v>
      </c>
      <c r="O12" s="12">
        <v>0.85</v>
      </c>
      <c r="P12" s="11">
        <f t="shared" si="0"/>
        <v>0.83359592071644162</v>
      </c>
    </row>
    <row r="13" spans="2:16" x14ac:dyDescent="0.25">
      <c r="B13" s="68" t="s">
        <v>24</v>
      </c>
      <c r="C13" s="18" t="s">
        <v>25</v>
      </c>
      <c r="D13" s="19">
        <v>2</v>
      </c>
      <c r="E13" s="20">
        <v>2.2000000000000002</v>
      </c>
      <c r="F13" s="20">
        <v>2.2000000000000002</v>
      </c>
      <c r="G13" s="20">
        <v>2.4</v>
      </c>
      <c r="H13" s="20">
        <v>2.2000000000000002</v>
      </c>
      <c r="I13" s="20">
        <v>2</v>
      </c>
      <c r="J13" s="20">
        <v>2</v>
      </c>
      <c r="K13" s="20">
        <v>2.2000000000000002</v>
      </c>
      <c r="L13" s="20">
        <v>2.4</v>
      </c>
      <c r="M13" s="20">
        <v>2.5</v>
      </c>
      <c r="N13" s="20">
        <v>2.5</v>
      </c>
      <c r="O13" s="21">
        <v>2.2000000000000002</v>
      </c>
      <c r="P13" s="11">
        <f t="shared" si="0"/>
        <v>2.2265143113574974</v>
      </c>
    </row>
    <row r="14" spans="2:16" x14ac:dyDescent="0.25">
      <c r="B14" s="55"/>
      <c r="C14" s="18" t="s">
        <v>26</v>
      </c>
      <c r="D14" s="22">
        <v>0.2</v>
      </c>
      <c r="E14" s="23">
        <v>0.2</v>
      </c>
      <c r="F14" s="23">
        <v>0.25</v>
      </c>
      <c r="G14" s="23">
        <v>0.25</v>
      </c>
      <c r="H14" s="23">
        <v>0.2</v>
      </c>
      <c r="I14" s="23">
        <v>0.22</v>
      </c>
      <c r="J14" s="23">
        <v>0.23</v>
      </c>
      <c r="K14" s="23">
        <v>0.23</v>
      </c>
      <c r="L14" s="23">
        <v>0.24</v>
      </c>
      <c r="M14" s="23">
        <v>0.25</v>
      </c>
      <c r="N14" s="23">
        <v>0.2</v>
      </c>
      <c r="O14" s="24">
        <v>0.3</v>
      </c>
      <c r="P14" s="11">
        <f t="shared" si="0"/>
        <v>0.22913735987157821</v>
      </c>
    </row>
    <row r="15" spans="2:16" x14ac:dyDescent="0.25">
      <c r="B15" s="53" t="s">
        <v>27</v>
      </c>
      <c r="C15" s="25" t="s">
        <v>28</v>
      </c>
      <c r="D15" s="26">
        <v>350000</v>
      </c>
      <c r="E15" s="27">
        <v>365000</v>
      </c>
      <c r="F15" s="27">
        <v>360000</v>
      </c>
      <c r="G15" s="27">
        <v>300000</v>
      </c>
      <c r="H15" s="27">
        <v>370000</v>
      </c>
      <c r="I15" s="27">
        <v>400000</v>
      </c>
      <c r="J15" s="27">
        <v>450000</v>
      </c>
      <c r="K15" s="27">
        <v>500000</v>
      </c>
      <c r="L15" s="27">
        <v>600000</v>
      </c>
      <c r="M15" s="27">
        <v>600000</v>
      </c>
      <c r="N15" s="27">
        <v>600000</v>
      </c>
      <c r="O15" s="28">
        <v>400000</v>
      </c>
      <c r="P15" s="11">
        <f t="shared" si="0"/>
        <v>429762.53562167316</v>
      </c>
    </row>
    <row r="16" spans="2:16" x14ac:dyDescent="0.25">
      <c r="B16" s="54"/>
      <c r="C16" s="25" t="s">
        <v>29</v>
      </c>
      <c r="D16" s="19">
        <v>155</v>
      </c>
      <c r="E16" s="20">
        <v>160</v>
      </c>
      <c r="F16" s="20">
        <v>158</v>
      </c>
      <c r="G16" s="20">
        <v>130</v>
      </c>
      <c r="H16" s="20">
        <v>165</v>
      </c>
      <c r="I16" s="20">
        <v>170</v>
      </c>
      <c r="J16" s="20">
        <v>200</v>
      </c>
      <c r="K16" s="20">
        <v>220</v>
      </c>
      <c r="L16" s="20">
        <v>250</v>
      </c>
      <c r="M16" s="20">
        <v>250</v>
      </c>
      <c r="N16" s="20">
        <v>250</v>
      </c>
      <c r="O16" s="21">
        <v>180</v>
      </c>
      <c r="P16" s="11">
        <f t="shared" si="0"/>
        <v>186.47796282954059</v>
      </c>
    </row>
    <row r="17" spans="2:16" x14ac:dyDescent="0.25">
      <c r="B17" s="55"/>
      <c r="C17" s="25" t="s">
        <v>30</v>
      </c>
      <c r="D17" s="10">
        <v>0.99</v>
      </c>
      <c r="E17" s="11">
        <v>0.995</v>
      </c>
      <c r="F17" s="11">
        <v>0.99</v>
      </c>
      <c r="G17" s="11">
        <v>0.99</v>
      </c>
      <c r="H17" s="11">
        <v>0.995</v>
      </c>
      <c r="I17" s="11">
        <v>0.98</v>
      </c>
      <c r="J17" s="11">
        <v>0.99</v>
      </c>
      <c r="K17" s="11">
        <v>0.998</v>
      </c>
      <c r="L17" s="11">
        <v>0.99</v>
      </c>
      <c r="M17" s="11">
        <v>0.97</v>
      </c>
      <c r="N17" s="11">
        <v>0.98</v>
      </c>
      <c r="O17" s="12">
        <v>0.995</v>
      </c>
      <c r="P17" s="11">
        <f t="shared" si="0"/>
        <v>0.9885530267805035</v>
      </c>
    </row>
    <row r="18" spans="2:16" x14ac:dyDescent="0.25">
      <c r="B18" s="53" t="s">
        <v>31</v>
      </c>
      <c r="C18" s="25" t="s">
        <v>32</v>
      </c>
      <c r="D18" s="26">
        <v>400000</v>
      </c>
      <c r="E18" s="27">
        <v>420000</v>
      </c>
      <c r="F18" s="27">
        <v>450000</v>
      </c>
      <c r="G18" s="27">
        <v>450000</v>
      </c>
      <c r="H18" s="27">
        <v>450000</v>
      </c>
      <c r="I18" s="27">
        <v>500000</v>
      </c>
      <c r="J18" s="27">
        <v>500000</v>
      </c>
      <c r="K18" s="27">
        <v>600000</v>
      </c>
      <c r="L18" s="27">
        <v>700000</v>
      </c>
      <c r="M18" s="27">
        <v>700000</v>
      </c>
      <c r="N18" s="27">
        <v>700000</v>
      </c>
      <c r="O18" s="28">
        <v>500000</v>
      </c>
      <c r="P18" s="11">
        <f t="shared" si="0"/>
        <v>520325.58823466726</v>
      </c>
    </row>
    <row r="19" spans="2:16" x14ac:dyDescent="0.25">
      <c r="B19" s="54"/>
      <c r="C19" s="25" t="s">
        <v>33</v>
      </c>
      <c r="D19" s="19">
        <v>240</v>
      </c>
      <c r="E19" s="20">
        <v>250</v>
      </c>
      <c r="F19" s="20">
        <v>260</v>
      </c>
      <c r="G19" s="20">
        <v>250</v>
      </c>
      <c r="H19" s="20">
        <v>200</v>
      </c>
      <c r="I19" s="20">
        <v>270</v>
      </c>
      <c r="J19" s="20">
        <v>300</v>
      </c>
      <c r="K19" s="20">
        <v>280</v>
      </c>
      <c r="L19" s="20">
        <v>350</v>
      </c>
      <c r="M19" s="20">
        <v>400</v>
      </c>
      <c r="N19" s="20">
        <v>400</v>
      </c>
      <c r="O19" s="21">
        <v>250</v>
      </c>
      <c r="P19" s="11">
        <f t="shared" si="0"/>
        <v>281.5067464408412</v>
      </c>
    </row>
    <row r="20" spans="2:16" x14ac:dyDescent="0.25">
      <c r="B20" s="55"/>
      <c r="C20" s="25" t="s">
        <v>34</v>
      </c>
      <c r="D20" s="10">
        <v>0.97</v>
      </c>
      <c r="E20" s="11">
        <v>0.97499999999999998</v>
      </c>
      <c r="F20" s="11">
        <v>0.97</v>
      </c>
      <c r="G20" s="11">
        <v>0.97199999999999998</v>
      </c>
      <c r="H20" s="11">
        <v>0.98</v>
      </c>
      <c r="I20" s="11">
        <v>0.97099999999999997</v>
      </c>
      <c r="J20" s="11">
        <v>0.97199999999999998</v>
      </c>
      <c r="K20" s="11">
        <v>0.98</v>
      </c>
      <c r="L20" s="11">
        <v>0.98</v>
      </c>
      <c r="M20" s="11">
        <v>0.97199999999999998</v>
      </c>
      <c r="N20" s="11">
        <v>0.97499999999999998</v>
      </c>
      <c r="O20" s="16">
        <v>0.97</v>
      </c>
      <c r="P20" s="11">
        <f t="shared" si="0"/>
        <v>0.97390902529880363</v>
      </c>
    </row>
    <row r="21" spans="2:16" ht="15.75" customHeight="1" x14ac:dyDescent="0.25">
      <c r="B21" s="56" t="s">
        <v>35</v>
      </c>
      <c r="C21" s="29" t="s">
        <v>36</v>
      </c>
      <c r="D21" s="19">
        <v>300</v>
      </c>
      <c r="E21" s="19">
        <v>300</v>
      </c>
      <c r="F21" s="19">
        <v>300</v>
      </c>
      <c r="G21" s="19">
        <v>300</v>
      </c>
      <c r="H21" s="19">
        <v>300</v>
      </c>
      <c r="I21" s="20">
        <v>250</v>
      </c>
      <c r="J21" s="20">
        <v>350</v>
      </c>
      <c r="K21" s="20">
        <v>350</v>
      </c>
      <c r="L21" s="20">
        <v>350</v>
      </c>
      <c r="M21" s="20">
        <v>350</v>
      </c>
      <c r="N21" s="20">
        <v>350</v>
      </c>
      <c r="O21" s="21">
        <v>250</v>
      </c>
      <c r="P21" s="11">
        <f t="shared" si="0"/>
        <v>310.326509129626</v>
      </c>
    </row>
    <row r="22" spans="2:16" ht="15.75" customHeight="1" x14ac:dyDescent="0.25">
      <c r="B22" s="57"/>
      <c r="C22" s="30" t="s">
        <v>37</v>
      </c>
      <c r="D22" s="10">
        <v>0.98</v>
      </c>
      <c r="E22" s="10">
        <v>0.98</v>
      </c>
      <c r="F22" s="10">
        <v>0.98</v>
      </c>
      <c r="G22" s="11">
        <v>0.99</v>
      </c>
      <c r="H22" s="11">
        <v>0.99</v>
      </c>
      <c r="I22" s="11">
        <v>0.99</v>
      </c>
      <c r="J22" s="11">
        <v>0.99</v>
      </c>
      <c r="K22" s="11">
        <v>0.98</v>
      </c>
      <c r="L22" s="11">
        <v>0.98</v>
      </c>
      <c r="M22" s="11">
        <v>0.99</v>
      </c>
      <c r="N22" s="11">
        <v>0.99</v>
      </c>
      <c r="O22" s="12">
        <v>0.99</v>
      </c>
      <c r="P22" s="11">
        <f t="shared" si="0"/>
        <v>0.98582099192823947</v>
      </c>
    </row>
    <row r="23" spans="2:16" ht="15.75" customHeight="1" x14ac:dyDescent="0.25"/>
    <row r="24" spans="2:16" ht="15.75" customHeight="1" x14ac:dyDescent="0.25"/>
    <row r="25" spans="2:16" ht="15.75" customHeight="1" x14ac:dyDescent="0.25"/>
    <row r="26" spans="2:16" ht="15.75" customHeight="1" x14ac:dyDescent="0.25"/>
    <row r="27" spans="2:16" ht="15.75" customHeight="1" x14ac:dyDescent="0.25"/>
    <row r="28" spans="2:16" ht="15.75" customHeight="1" x14ac:dyDescent="0.25"/>
    <row r="29" spans="2:16" ht="15.75" customHeight="1" x14ac:dyDescent="0.25"/>
    <row r="30" spans="2:16" ht="15.75" customHeight="1" x14ac:dyDescent="0.25"/>
    <row r="31" spans="2:16" ht="15.75" customHeight="1" x14ac:dyDescent="0.25"/>
    <row r="32" spans="2:1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0">
    <mergeCell ref="B15:B17"/>
    <mergeCell ref="B18:B20"/>
    <mergeCell ref="B21:B22"/>
    <mergeCell ref="B2:O2"/>
    <mergeCell ref="D3:O3"/>
    <mergeCell ref="B4:C4"/>
    <mergeCell ref="D4:O4"/>
    <mergeCell ref="B6:B8"/>
    <mergeCell ref="B9:B12"/>
    <mergeCell ref="B13:B14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FC20"/>
  <sheetViews>
    <sheetView showGridLines="0" zoomScale="138" zoomScaleNormal="138" workbookViewId="0"/>
  </sheetViews>
  <sheetFormatPr baseColWidth="10" defaultColWidth="14.42578125" defaultRowHeight="15" customHeight="1" x14ac:dyDescent="0.25"/>
  <cols>
    <col min="1" max="1" width="5.140625" customWidth="1"/>
    <col min="2" max="3" width="11.85546875" customWidth="1"/>
    <col min="4" max="4" width="10.7109375" customWidth="1"/>
    <col min="5" max="5" width="13.140625" customWidth="1"/>
    <col min="6" max="7" width="10.7109375" customWidth="1"/>
    <col min="8" max="8" width="11.85546875" customWidth="1"/>
    <col min="9" max="16383" width="10.7109375" customWidth="1"/>
  </cols>
  <sheetData>
    <row r="1" spans="2:15 16379:16383" x14ac:dyDescent="0.25">
      <c r="XEY1" s="80" t="s">
        <v>38</v>
      </c>
      <c r="XEZ1" s="60"/>
      <c r="XFB1" s="74" t="s">
        <v>39</v>
      </c>
      <c r="XFC1" s="70"/>
    </row>
    <row r="2" spans="2:15 16379:16383" ht="32.65" customHeight="1" x14ac:dyDescent="0.55000000000000004">
      <c r="B2" s="75" t="s">
        <v>40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0"/>
      <c r="XEY2" s="20" t="s">
        <v>19</v>
      </c>
      <c r="XEZ2" s="11">
        <f>J11</f>
        <v>0.97390902529880363</v>
      </c>
      <c r="XFB2" s="31" t="s">
        <v>41</v>
      </c>
      <c r="XFC2" s="32">
        <f>1-C12</f>
        <v>0.16640407928355838</v>
      </c>
    </row>
    <row r="3" spans="2:15 16379:16383" x14ac:dyDescent="0.25">
      <c r="B3" s="77" t="s">
        <v>42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78"/>
      <c r="XEY3" s="20" t="s">
        <v>43</v>
      </c>
      <c r="XEZ3" s="11">
        <f>1-XEZ2</f>
        <v>2.6090974701196368E-2</v>
      </c>
      <c r="XFB3" s="33" t="s">
        <v>44</v>
      </c>
      <c r="XFC3" s="34">
        <f>1-XFC2</f>
        <v>0.83359592071644162</v>
      </c>
    </row>
    <row r="4" spans="2:15 16379:16383" x14ac:dyDescent="0.25">
      <c r="B4" s="77" t="s">
        <v>45</v>
      </c>
      <c r="C4" s="59"/>
      <c r="D4" s="59"/>
      <c r="E4" s="59"/>
      <c r="F4" s="59"/>
      <c r="G4" s="59"/>
      <c r="H4" s="60"/>
      <c r="I4" s="79" t="s">
        <v>46</v>
      </c>
      <c r="J4" s="59"/>
      <c r="K4" s="59"/>
      <c r="L4" s="59"/>
      <c r="M4" s="59"/>
      <c r="N4" s="59"/>
      <c r="O4" s="78"/>
    </row>
    <row r="5" spans="2:15 16379:16383" x14ac:dyDescent="0.25">
      <c r="B5" s="69" t="s">
        <v>47</v>
      </c>
      <c r="C5" s="70"/>
      <c r="D5" s="35"/>
      <c r="E5" s="35"/>
      <c r="F5" s="35"/>
      <c r="G5" s="35"/>
      <c r="H5" s="35"/>
      <c r="I5" s="69" t="s">
        <v>47</v>
      </c>
      <c r="J5" s="70"/>
      <c r="K5" s="35"/>
      <c r="L5" s="35"/>
      <c r="M5" s="35"/>
      <c r="N5" s="35"/>
      <c r="O5" s="36"/>
      <c r="XEY5" s="74" t="s">
        <v>48</v>
      </c>
      <c r="XEZ5" s="70"/>
      <c r="XFB5" s="74" t="s">
        <v>49</v>
      </c>
      <c r="XFC5" s="70"/>
    </row>
    <row r="6" spans="2:15 16379:16383" x14ac:dyDescent="0.25">
      <c r="B6" s="81" t="s">
        <v>15</v>
      </c>
      <c r="C6" s="82"/>
      <c r="D6" s="35"/>
      <c r="E6" s="35"/>
      <c r="F6" s="35"/>
      <c r="G6" s="35"/>
      <c r="H6" s="35"/>
      <c r="I6" s="81" t="s">
        <v>15</v>
      </c>
      <c r="J6" s="82"/>
      <c r="K6" s="35"/>
      <c r="L6" s="35"/>
      <c r="M6" s="35"/>
      <c r="N6" s="35"/>
      <c r="O6" s="36"/>
      <c r="XEY6" s="31" t="s">
        <v>3</v>
      </c>
      <c r="XEZ6" s="37">
        <v>0.98499999999999999</v>
      </c>
      <c r="XFB6" s="31" t="s">
        <v>3</v>
      </c>
      <c r="XFC6" s="37">
        <v>0.99299999999999999</v>
      </c>
    </row>
    <row r="7" spans="2:15 16379:16383" x14ac:dyDescent="0.25">
      <c r="B7" s="38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6"/>
      <c r="XEY7" s="31" t="s">
        <v>4</v>
      </c>
      <c r="XEZ7" s="37">
        <v>0.98499999999999999</v>
      </c>
      <c r="XFB7" s="31" t="s">
        <v>4</v>
      </c>
      <c r="XFC7" s="37">
        <v>0.99299999999999999</v>
      </c>
    </row>
    <row r="8" spans="2:15 16379:16383" x14ac:dyDescent="0.25">
      <c r="B8" s="38"/>
      <c r="C8" s="35"/>
      <c r="D8" s="35"/>
      <c r="E8" s="35"/>
      <c r="F8" s="35"/>
      <c r="G8" s="35"/>
      <c r="H8" s="35"/>
      <c r="I8" s="69" t="s">
        <v>50</v>
      </c>
      <c r="J8" s="70"/>
      <c r="K8" s="35"/>
      <c r="L8" s="35"/>
      <c r="M8" s="35"/>
      <c r="N8" s="35"/>
      <c r="O8" s="36"/>
      <c r="XEY8" s="31" t="s">
        <v>5</v>
      </c>
      <c r="XEZ8" s="37">
        <v>0.98499999999999999</v>
      </c>
      <c r="XFB8" s="31" t="s">
        <v>5</v>
      </c>
      <c r="XFC8" s="37">
        <v>0.99299999999999999</v>
      </c>
    </row>
    <row r="9" spans="2:15 16379:16383" x14ac:dyDescent="0.25">
      <c r="B9" s="69" t="s">
        <v>51</v>
      </c>
      <c r="C9" s="70"/>
      <c r="D9" s="35"/>
      <c r="E9" s="35"/>
      <c r="F9" s="35"/>
      <c r="G9" s="35"/>
      <c r="H9" s="35"/>
      <c r="I9" s="39" t="s">
        <v>18</v>
      </c>
      <c r="J9" s="32">
        <f t="array" ref="J9">INDEX('Balanced score card'!$C$5:$P$22,MATCH(Dashboard!I9,'Balanced score card'!$C$5:$C$22,0),MATCH(Dashboard!$I$6,'Balanced score card'!$C$5:$P$5,0))</f>
        <v>0.98121783633934956</v>
      </c>
      <c r="K9" s="35"/>
      <c r="L9" s="35"/>
      <c r="M9" s="35"/>
      <c r="N9" s="35"/>
      <c r="O9" s="36"/>
      <c r="XEY9" s="31" t="s">
        <v>6</v>
      </c>
      <c r="XEZ9" s="37">
        <v>0.98499999999999999</v>
      </c>
      <c r="XFB9" s="31" t="s">
        <v>6</v>
      </c>
      <c r="XFC9" s="37">
        <v>0.99299999999999999</v>
      </c>
    </row>
    <row r="10" spans="2:15 16379:16383" x14ac:dyDescent="0.25">
      <c r="B10" s="40" t="s">
        <v>21</v>
      </c>
      <c r="C10" s="32">
        <f t="array" ref="C10">INDEX('Balanced score card'!$C$5:$P$22,MATCH(Dashboard!B10,'Balanced score card'!$C$5:$C$22,0),MATCH(Dashboard!$B$6,'Balanced score card'!$C$5:$P$5,0))</f>
        <v>0.99499681403817486</v>
      </c>
      <c r="D10" s="35"/>
      <c r="E10" s="35"/>
      <c r="F10" s="35"/>
      <c r="G10" s="35"/>
      <c r="H10" s="35"/>
      <c r="I10" s="41" t="s">
        <v>17</v>
      </c>
      <c r="J10" s="32">
        <f t="array" ref="J10">INDEX('Balanced score card'!$C$5:$P$22,MATCH(Dashboard!I10,'Balanced score card'!$C$5:$C$22,0),MATCH(Dashboard!$I$6,'Balanced score card'!$C$5:$P$5,0))</f>
        <v>0.98549116370625156</v>
      </c>
      <c r="K10" s="35"/>
      <c r="L10" s="35"/>
      <c r="M10" s="35"/>
      <c r="N10" s="35"/>
      <c r="O10" s="36"/>
      <c r="XEY10" s="31" t="s">
        <v>7</v>
      </c>
      <c r="XEZ10" s="37">
        <v>0.98499999999999999</v>
      </c>
      <c r="XFB10" s="31" t="s">
        <v>7</v>
      </c>
      <c r="XFC10" s="37">
        <v>0.99299999999999999</v>
      </c>
    </row>
    <row r="11" spans="2:15 16379:16383" x14ac:dyDescent="0.25">
      <c r="B11" s="42" t="s">
        <v>22</v>
      </c>
      <c r="C11" s="32">
        <f t="array" ref="C11">INDEX('Balanced score card'!$C$5:$P$22,MATCH(Dashboard!B11,'Balanced score card'!$C$5:$C$22,0),MATCH(Dashboard!$B$6,'Balanced score card'!$C$5:$P$5,0))</f>
        <v>0.97690101294526355</v>
      </c>
      <c r="D11" s="35"/>
      <c r="E11" s="35"/>
      <c r="F11" s="35"/>
      <c r="G11" s="35"/>
      <c r="H11" s="35"/>
      <c r="I11" s="33" t="s">
        <v>19</v>
      </c>
      <c r="J11" s="34">
        <f t="array" ref="J11">INDEX('Balanced score card'!$C$5:$P$22,MATCH(Dashboard!I11,'Balanced score card'!$C$5:$C$22,0),MATCH(Dashboard!$I$6,'Balanced score card'!$C$5:$P$5,0))</f>
        <v>0.97390902529880363</v>
      </c>
      <c r="K11" s="35"/>
      <c r="L11" s="35"/>
      <c r="M11" s="35"/>
      <c r="N11" s="35"/>
      <c r="O11" s="36"/>
      <c r="XEY11" s="31" t="s">
        <v>8</v>
      </c>
      <c r="XEZ11" s="37">
        <v>0.98499999999999999</v>
      </c>
      <c r="XFB11" s="31" t="s">
        <v>8</v>
      </c>
      <c r="XFC11" s="37">
        <v>0.99299999999999999</v>
      </c>
    </row>
    <row r="12" spans="2:15 16379:16383" x14ac:dyDescent="0.25">
      <c r="B12" s="33" t="s">
        <v>23</v>
      </c>
      <c r="C12" s="34">
        <f t="array" ref="C12">INDEX('Balanced score card'!$C$5:$P$22,MATCH(Dashboard!B12,'Balanced score card'!$C$5:$C$22,0),MATCH(Dashboard!$B$6,'Balanced score card'!$C$5:$P$5,0))</f>
        <v>0.83359592071644162</v>
      </c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6"/>
      <c r="XEY12" s="31" t="s">
        <v>9</v>
      </c>
      <c r="XEZ12" s="37">
        <v>0.98499999999999999</v>
      </c>
      <c r="XFB12" s="31" t="s">
        <v>9</v>
      </c>
      <c r="XFC12" s="37">
        <v>0.99299999999999999</v>
      </c>
    </row>
    <row r="13" spans="2:15 16379:16383" x14ac:dyDescent="0.25">
      <c r="B13" s="38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6"/>
      <c r="XEY13" s="31" t="s">
        <v>10</v>
      </c>
      <c r="XEZ13" s="37">
        <v>0.98499999999999999</v>
      </c>
      <c r="XFB13" s="31" t="s">
        <v>10</v>
      </c>
      <c r="XFC13" s="37">
        <v>0.99299999999999999</v>
      </c>
    </row>
    <row r="14" spans="2:15 16379:16383" x14ac:dyDescent="0.25">
      <c r="B14" s="38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6"/>
      <c r="XEY14" s="31" t="s">
        <v>11</v>
      </c>
      <c r="XEZ14" s="37">
        <v>0.98499999999999999</v>
      </c>
      <c r="XFB14" s="31" t="s">
        <v>11</v>
      </c>
      <c r="XFC14" s="37">
        <v>0.99299999999999999</v>
      </c>
    </row>
    <row r="15" spans="2:15 16379:16383" x14ac:dyDescent="0.25">
      <c r="B15" s="69" t="s">
        <v>52</v>
      </c>
      <c r="C15" s="70"/>
      <c r="D15" s="35"/>
      <c r="E15" s="35"/>
      <c r="F15" s="35"/>
      <c r="G15" s="35"/>
      <c r="H15" s="35"/>
      <c r="I15" s="69" t="s">
        <v>52</v>
      </c>
      <c r="J15" s="70"/>
      <c r="K15" s="35"/>
      <c r="L15" s="35"/>
      <c r="M15" s="35"/>
      <c r="N15" s="35"/>
      <c r="O15" s="36"/>
      <c r="XEY15" s="31" t="s">
        <v>12</v>
      </c>
      <c r="XEZ15" s="37">
        <v>0.98499999999999999</v>
      </c>
      <c r="XFB15" s="31" t="s">
        <v>12</v>
      </c>
      <c r="XFC15" s="37">
        <v>0.99299999999999999</v>
      </c>
    </row>
    <row r="16" spans="2:15 16379:16383" x14ac:dyDescent="0.25">
      <c r="B16" s="43" t="s">
        <v>21</v>
      </c>
      <c r="C16" s="44">
        <v>0.99299999999999999</v>
      </c>
      <c r="D16" s="35"/>
      <c r="E16" s="35"/>
      <c r="F16" s="35"/>
      <c r="G16" s="35"/>
      <c r="H16" s="35"/>
      <c r="I16" s="45" t="s">
        <v>18</v>
      </c>
      <c r="J16" s="44">
        <v>0.98499999999999999</v>
      </c>
      <c r="K16" s="35"/>
      <c r="L16" s="35"/>
      <c r="M16" s="35"/>
      <c r="N16" s="35"/>
      <c r="O16" s="36"/>
      <c r="XEY16" s="31" t="s">
        <v>13</v>
      </c>
      <c r="XEZ16" s="37">
        <v>0.98499999999999999</v>
      </c>
      <c r="XFB16" s="31" t="s">
        <v>13</v>
      </c>
      <c r="XFC16" s="37">
        <v>0.99299999999999999</v>
      </c>
    </row>
    <row r="17" spans="2:15 16379:16383" x14ac:dyDescent="0.25">
      <c r="B17" s="46" t="s">
        <v>53</v>
      </c>
      <c r="C17" s="47" t="str">
        <f>IF(C16&lt;=C10,"SI","NO")</f>
        <v>SI</v>
      </c>
      <c r="D17" s="35"/>
      <c r="E17" s="35"/>
      <c r="F17" s="35"/>
      <c r="G17" s="35"/>
      <c r="H17" s="35"/>
      <c r="I17" s="48" t="s">
        <v>54</v>
      </c>
      <c r="J17" s="47" t="str">
        <f>IF(J16&lt;=J9,"SI","NO")</f>
        <v>NO</v>
      </c>
      <c r="K17" s="35"/>
      <c r="L17" s="35"/>
      <c r="M17" s="35"/>
      <c r="N17" s="35"/>
      <c r="O17" s="36"/>
      <c r="XEY17" s="33" t="s">
        <v>14</v>
      </c>
      <c r="XEZ17" s="37">
        <v>0.98499999999999999</v>
      </c>
      <c r="XFB17" s="33" t="s">
        <v>14</v>
      </c>
      <c r="XFC17" s="37">
        <v>0.99299999999999999</v>
      </c>
    </row>
    <row r="18" spans="2:15 16379:16383" x14ac:dyDescent="0.25">
      <c r="B18" s="38"/>
      <c r="C18" s="49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6"/>
    </row>
    <row r="19" spans="2:15 16379:16383" x14ac:dyDescent="0.25">
      <c r="B19" s="50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2"/>
    </row>
    <row r="20" spans="2:15 16379:16383" x14ac:dyDescent="0.25">
      <c r="B20" s="71" t="s">
        <v>55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3"/>
    </row>
  </sheetData>
  <mergeCells count="17">
    <mergeCell ref="B9:C9"/>
    <mergeCell ref="B15:C15"/>
    <mergeCell ref="I15:J15"/>
    <mergeCell ref="B20:O20"/>
    <mergeCell ref="XFB5:XFC5"/>
    <mergeCell ref="XFB1:XFC1"/>
    <mergeCell ref="B2:O2"/>
    <mergeCell ref="B3:O3"/>
    <mergeCell ref="B4:H4"/>
    <mergeCell ref="I4:O4"/>
    <mergeCell ref="XEY1:XEZ1"/>
    <mergeCell ref="XEY5:XEZ5"/>
    <mergeCell ref="B5:C5"/>
    <mergeCell ref="B6:C6"/>
    <mergeCell ref="I6:J6"/>
    <mergeCell ref="I5:J5"/>
    <mergeCell ref="I8:J8"/>
  </mergeCells>
  <conditionalFormatting sqref="C17">
    <cfRule type="containsText" dxfId="4" priority="1" operator="containsText" text="SI">
      <formula>NOT(ISERROR(SEARCH(("SI"),(C17))))</formula>
    </cfRule>
    <cfRule type="containsText" dxfId="3" priority="2" operator="containsText" text="NO">
      <formula>NOT(ISERROR(SEARCH(("NO"),(C17))))</formula>
    </cfRule>
    <cfRule type="cellIs" dxfId="2" priority="3" operator="lessThan">
      <formula>99.2</formula>
    </cfRule>
  </conditionalFormatting>
  <conditionalFormatting sqref="J17">
    <cfRule type="containsText" dxfId="1" priority="4" operator="containsText" text="SI">
      <formula>NOT(ISERROR(SEARCH(("SI"),(J17))))</formula>
    </cfRule>
    <cfRule type="containsText" dxfId="0" priority="5" operator="containsText" text="NO">
      <formula>NOT(ISERROR(SEARCH(("NO"),(J17))))</formula>
    </cfRule>
  </conditionalFormatting>
  <pageMargins left="0.7" right="0.7" top="0.75" bottom="0.75" header="0" footer="0"/>
  <pageSetup orientation="portrait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100-000000000000}">
          <x14:formula1>
            <xm:f>'Balanced score card'!$D$5:$P$5</xm:f>
          </x14:formula1>
          <xm:sqref>B6 I6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Balanced score card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2020-11-17T16:22:11Z</dcterms:created>
  <dcterms:modified xsi:type="dcterms:W3CDTF">2025-09-19T02:10:38Z</dcterms:modified>
</cp:coreProperties>
</file>